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7A3CE8D4-656B-A648-87E6-55E97A9DF56E}" xr6:coauthVersionLast="47" xr6:coauthVersionMax="47" xr10:uidLastSave="{00000000-0000-0000-0000-000000000000}"/>
  <bookViews>
    <workbookView xWindow="0" yWindow="760" windowWidth="22520" windowHeight="14420" xr2:uid="{C00EFA52-9522-433D-8020-BF014BCCF0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8" i="1"/>
  <c r="C8" i="1"/>
  <c r="J22" i="1"/>
  <c r="I22" i="1"/>
  <c r="J20" i="1"/>
  <c r="J21" i="1" s="1"/>
  <c r="I20" i="1"/>
  <c r="I21" i="1" s="1"/>
  <c r="J3" i="1"/>
  <c r="J7" i="1" s="1"/>
  <c r="I3" i="1"/>
  <c r="I8" i="1" s="1"/>
  <c r="H43" i="1"/>
  <c r="H22" i="1" s="1"/>
  <c r="J35" i="1"/>
  <c r="I35" i="1"/>
  <c r="H35" i="1"/>
  <c r="G35" i="1"/>
  <c r="F35" i="1"/>
  <c r="E35" i="1"/>
  <c r="D35" i="1"/>
  <c r="C35" i="1"/>
  <c r="B35" i="1"/>
  <c r="J31" i="1"/>
  <c r="I31" i="1"/>
  <c r="H31" i="1"/>
  <c r="G31" i="1"/>
  <c r="F31" i="1"/>
  <c r="E31" i="1"/>
  <c r="D31" i="1"/>
  <c r="C31" i="1"/>
  <c r="B31" i="1"/>
  <c r="J26" i="1"/>
  <c r="I26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J14" i="1"/>
  <c r="I14" i="1"/>
  <c r="H14" i="1"/>
  <c r="G14" i="1"/>
  <c r="F14" i="1"/>
  <c r="E14" i="1"/>
  <c r="D14" i="1"/>
  <c r="C14" i="1"/>
  <c r="H8" i="1"/>
  <c r="G8" i="1"/>
  <c r="F8" i="1"/>
  <c r="E8" i="1"/>
  <c r="D8" i="1"/>
  <c r="J8" i="1" l="1"/>
  <c r="I7" i="1"/>
  <c r="H7" i="1" l="1"/>
  <c r="G7" i="1"/>
  <c r="F7" i="1"/>
  <c r="E7" i="1"/>
  <c r="D7" i="1"/>
  <c r="C7" i="1"/>
  <c r="B7" i="1"/>
  <c r="C13" i="1" l="1"/>
  <c r="D13" i="1"/>
  <c r="E13" i="1"/>
  <c r="F13" i="1"/>
  <c r="G13" i="1"/>
  <c r="H13" i="1"/>
  <c r="B13" i="1"/>
  <c r="J13" i="1" l="1"/>
  <c r="I13" i="1" l="1"/>
</calcChain>
</file>

<file path=xl/sharedStrings.xml><?xml version="1.0" encoding="utf-8"?>
<sst xmlns="http://schemas.openxmlformats.org/spreadsheetml/2006/main" count="47" uniqueCount="33">
  <si>
    <t>Terceira</t>
  </si>
  <si>
    <t>Pico</t>
  </si>
  <si>
    <t>Faial</t>
  </si>
  <si>
    <t>Santa Maria</t>
  </si>
  <si>
    <t>Todas as Ilhas</t>
  </si>
  <si>
    <t>São Miguel</t>
  </si>
  <si>
    <t>São Jorge</t>
  </si>
  <si>
    <t>Categoria</t>
  </si>
  <si>
    <t>AT -10MW</t>
  </si>
  <si>
    <t>MT - 10MW</t>
  </si>
  <si>
    <t>MT - 5MW</t>
  </si>
  <si>
    <t>MT - 2MW</t>
  </si>
  <si>
    <t>LCOE (PV &amp; BESS)</t>
  </si>
  <si>
    <t>Preço da Energia Eólica</t>
  </si>
  <si>
    <t>Preço da Energia Fotovoltaica</t>
  </si>
  <si>
    <t>Preço da Energia Geotérmica</t>
  </si>
  <si>
    <t>Preço da Energia Renovável</t>
  </si>
  <si>
    <t>Preço da Energia Não'Renovável</t>
  </si>
  <si>
    <t>Poupança 2028</t>
  </si>
  <si>
    <t xml:space="preserve">Preço Efetivo  2028                      </t>
  </si>
  <si>
    <t>Poupança 2028-2053</t>
  </si>
  <si>
    <t xml:space="preserve">Preço Efetivo  2028-2053                      </t>
  </si>
  <si>
    <t>Grandes Ilhas</t>
  </si>
  <si>
    <t>Ilhas Centrais</t>
  </si>
  <si>
    <t>Preço Efetivo - Grid Following</t>
  </si>
  <si>
    <t>Preço Efetivo - Grid Forming</t>
  </si>
  <si>
    <t xml:space="preserve">Preço Médio 2028             </t>
  </si>
  <si>
    <t>LCOE 2025</t>
  </si>
  <si>
    <t xml:space="preserve">Preço Médio 2028-2053     </t>
  </si>
  <si>
    <t>Produção 2028 (GWh)</t>
  </si>
  <si>
    <t xml:space="preserve">Preço Médio 2028-2053 sem CapEx    </t>
  </si>
  <si>
    <t xml:space="preserve">Preço Médio 2028-2053 com CapEx    </t>
  </si>
  <si>
    <t>Preço Médio 2028-2053 sem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</si>
</sst>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A6C9E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164" fontId="3" fillId="3" borderId="0" xfId="0" applyNumberFormat="1" applyFon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horizontal="left"/>
    </xf>
    <xf numFmtId="164" fontId="3" fillId="4" borderId="0" xfId="1" applyFont="1" applyFill="1" applyBorder="1" applyAlignment="1"/>
    <xf numFmtId="164" fontId="4" fillId="4" borderId="0" xfId="1" applyFont="1" applyFill="1" applyBorder="1" applyAlignment="1"/>
    <xf numFmtId="0" fontId="3" fillId="3" borderId="0" xfId="0" applyFont="1" applyFill="1"/>
    <xf numFmtId="164" fontId="3" fillId="3" borderId="0" xfId="1" applyFont="1" applyFill="1" applyBorder="1" applyAlignment="1"/>
    <xf numFmtId="164" fontId="4" fillId="3" borderId="0" xfId="1" applyFont="1" applyFill="1" applyBorder="1" applyAlignment="1"/>
    <xf numFmtId="164" fontId="3" fillId="3" borderId="0" xfId="0" applyNumberFormat="1" applyFont="1" applyFill="1"/>
    <xf numFmtId="164" fontId="4" fillId="3" borderId="0" xfId="0" applyNumberFormat="1" applyFont="1" applyFill="1"/>
    <xf numFmtId="164" fontId="3" fillId="3" borderId="0" xfId="1" applyFont="1" applyFill="1" applyAlignment="1"/>
    <xf numFmtId="164" fontId="2" fillId="2" borderId="0" xfId="1" applyFont="1" applyFill="1" applyBorder="1" applyAlignment="1"/>
    <xf numFmtId="0" fontId="5" fillId="5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0193-2917-473D-94F4-3D425E722B69}">
  <dimension ref="A1:N113"/>
  <sheetViews>
    <sheetView tabSelected="1" zoomScale="195" zoomScaleNormal="195" workbookViewId="0">
      <selection activeCell="B1" sqref="B1:B2"/>
    </sheetView>
  </sheetViews>
  <sheetFormatPr baseColWidth="10" defaultColWidth="8.83203125" defaultRowHeight="15" x14ac:dyDescent="0.2"/>
  <cols>
    <col min="1" max="1" width="25.6640625" style="2" customWidth="1"/>
    <col min="2" max="2" width="9" style="1" bestFit="1" customWidth="1"/>
    <col min="3" max="3" width="9.6640625" style="1" bestFit="1" customWidth="1"/>
    <col min="4" max="6" width="8.83203125" style="1" bestFit="1" customWidth="1"/>
    <col min="7" max="7" width="9.33203125" style="1" bestFit="1" customWidth="1"/>
    <col min="8" max="8" width="10.83203125" style="1" bestFit="1" customWidth="1"/>
    <col min="9" max="9" width="10.6640625" style="1" bestFit="1" customWidth="1"/>
    <col min="10" max="10" width="10.83203125" style="1" bestFit="1" customWidth="1"/>
    <col min="11" max="11" width="9.83203125" style="1" bestFit="1" customWidth="1"/>
    <col min="12" max="12" width="9.83203125" style="1" customWidth="1"/>
    <col min="13" max="13" width="9.83203125" style="1" bestFit="1" customWidth="1"/>
    <col min="14" max="14" width="8.5" style="1" bestFit="1" customWidth="1"/>
    <col min="15" max="16" width="11.6640625" customWidth="1"/>
  </cols>
  <sheetData>
    <row r="1" spans="1:10" ht="15" customHeight="1" x14ac:dyDescent="0.2">
      <c r="A1" s="5"/>
      <c r="B1" s="23" t="s">
        <v>5</v>
      </c>
      <c r="C1" s="23" t="s">
        <v>0</v>
      </c>
      <c r="D1" s="23" t="s">
        <v>1</v>
      </c>
      <c r="E1" s="23" t="s">
        <v>2</v>
      </c>
      <c r="F1" s="23" t="s">
        <v>6</v>
      </c>
      <c r="G1" s="23" t="s">
        <v>3</v>
      </c>
      <c r="H1" s="24" t="s">
        <v>4</v>
      </c>
      <c r="I1" s="24" t="s">
        <v>22</v>
      </c>
      <c r="J1" s="24" t="s">
        <v>23</v>
      </c>
    </row>
    <row r="2" spans="1:10" x14ac:dyDescent="0.2">
      <c r="A2" s="5"/>
      <c r="B2" s="23"/>
      <c r="C2" s="23"/>
      <c r="D2" s="23"/>
      <c r="E2" s="23"/>
      <c r="F2" s="23"/>
      <c r="G2" s="23"/>
      <c r="H2" s="24"/>
      <c r="I2" s="24"/>
      <c r="J2" s="24"/>
    </row>
    <row r="3" spans="1:10" x14ac:dyDescent="0.2">
      <c r="A3" s="6" t="s">
        <v>12</v>
      </c>
      <c r="B3" s="13">
        <v>135.79</v>
      </c>
      <c r="C3" s="13">
        <v>137.04</v>
      </c>
      <c r="D3" s="13">
        <v>153.97999999999999</v>
      </c>
      <c r="E3" s="13">
        <v>157.80000000000001</v>
      </c>
      <c r="F3" s="13">
        <v>191.69</v>
      </c>
      <c r="G3" s="13">
        <v>196.73</v>
      </c>
      <c r="H3" s="14">
        <v>148.5</v>
      </c>
      <c r="I3" s="13">
        <f>(B3*B$43+C3*C$43)/(B$43+C$43)</f>
        <v>136.22617790634604</v>
      </c>
      <c r="J3" s="13">
        <f>(D3*D$43+E3*E$43+F3*F$43)/(D$43+E$43+F$43)</f>
        <v>162.26746454413896</v>
      </c>
    </row>
    <row r="4" spans="1:10" ht="7.5" customHeight="1" x14ac:dyDescent="0.2">
      <c r="A4" s="5"/>
      <c r="B4" s="15"/>
      <c r="C4" s="15"/>
      <c r="D4" s="15"/>
      <c r="E4" s="15"/>
      <c r="F4" s="15"/>
      <c r="G4" s="15"/>
      <c r="H4" s="15"/>
      <c r="I4" s="15"/>
      <c r="J4" s="15"/>
    </row>
    <row r="5" spans="1:10" x14ac:dyDescent="0.2">
      <c r="A5" s="7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">
      <c r="A6" s="8" t="s">
        <v>18</v>
      </c>
      <c r="B6" s="16">
        <v>-18.72</v>
      </c>
      <c r="C6" s="16">
        <v>-20.79</v>
      </c>
      <c r="D6" s="16">
        <v>-24.26</v>
      </c>
      <c r="E6" s="16">
        <v>-29.93</v>
      </c>
      <c r="F6" s="16">
        <v>-66.959999999999994</v>
      </c>
      <c r="G6" s="16">
        <v>-68.37</v>
      </c>
      <c r="H6" s="17">
        <v>-26.91</v>
      </c>
      <c r="I6" s="16">
        <v>-19.43</v>
      </c>
      <c r="J6" s="16">
        <v>-34.32</v>
      </c>
    </row>
    <row r="7" spans="1:10" x14ac:dyDescent="0.2">
      <c r="A7" s="8" t="s">
        <v>19</v>
      </c>
      <c r="B7" s="16">
        <f>B$3+B6</f>
        <v>117.07</v>
      </c>
      <c r="C7" s="16">
        <f t="shared" ref="C7:J7" si="0">C$3+C6</f>
        <v>116.25</v>
      </c>
      <c r="D7" s="16">
        <f t="shared" si="0"/>
        <v>129.72</v>
      </c>
      <c r="E7" s="16">
        <f t="shared" si="0"/>
        <v>127.87</v>
      </c>
      <c r="F7" s="16">
        <f t="shared" si="0"/>
        <v>124.73</v>
      </c>
      <c r="G7" s="16">
        <f t="shared" si="0"/>
        <v>128.35999999999999</v>
      </c>
      <c r="H7" s="17">
        <f t="shared" si="0"/>
        <v>121.59</v>
      </c>
      <c r="I7" s="16">
        <f t="shared" si="0"/>
        <v>116.79617790634603</v>
      </c>
      <c r="J7" s="16">
        <f t="shared" si="0"/>
        <v>127.94746454413897</v>
      </c>
    </row>
    <row r="8" spans="1:10" x14ac:dyDescent="0.2">
      <c r="A8" s="8" t="s">
        <v>20</v>
      </c>
      <c r="B8" s="9">
        <f>B9-B3</f>
        <v>-23.950056042129518</v>
      </c>
      <c r="C8" s="9">
        <f t="shared" ref="C8:J8" si="1">C9-C3</f>
        <v>-27.067500858254334</v>
      </c>
      <c r="D8" s="9">
        <f t="shared" si="1"/>
        <v>-31.557571282580724</v>
      </c>
      <c r="E8" s="9">
        <f t="shared" si="1"/>
        <v>-37.844391924440501</v>
      </c>
      <c r="F8" s="9">
        <f t="shared" si="1"/>
        <v>-68.333551302043134</v>
      </c>
      <c r="G8" s="9">
        <f t="shared" si="1"/>
        <v>-69.007848106603788</v>
      </c>
      <c r="H8" s="10">
        <f t="shared" si="1"/>
        <v>-33.409499857367877</v>
      </c>
      <c r="I8" s="9">
        <f t="shared" si="1"/>
        <v>-25.045579553695745</v>
      </c>
      <c r="J8" s="9">
        <f t="shared" si="1"/>
        <v>-38.85921237513567</v>
      </c>
    </row>
    <row r="9" spans="1:10" x14ac:dyDescent="0.2">
      <c r="A9" s="8" t="s">
        <v>21</v>
      </c>
      <c r="B9" s="14">
        <v>111.83994395787047</v>
      </c>
      <c r="C9" s="14">
        <v>109.97249914174566</v>
      </c>
      <c r="D9" s="14">
        <v>122.42242871741927</v>
      </c>
      <c r="E9" s="14">
        <v>119.95560807555951</v>
      </c>
      <c r="F9" s="14">
        <v>123.35644869795686</v>
      </c>
      <c r="G9" s="14">
        <v>127.7221518933962</v>
      </c>
      <c r="H9" s="14">
        <v>115.09050014263212</v>
      </c>
      <c r="I9" s="14">
        <v>111.18059835265029</v>
      </c>
      <c r="J9" s="14">
        <v>123.40825216900329</v>
      </c>
    </row>
    <row r="10" spans="1:10" ht="6.75" customHeight="1" x14ac:dyDescent="0.2">
      <c r="A10" s="5"/>
      <c r="B10" s="15"/>
      <c r="C10" s="15"/>
      <c r="D10" s="15"/>
      <c r="E10" s="15"/>
      <c r="F10" s="15"/>
      <c r="G10" s="15"/>
      <c r="H10" s="15"/>
      <c r="I10" s="15"/>
      <c r="J10" s="15"/>
    </row>
    <row r="11" spans="1:10" x14ac:dyDescent="0.2">
      <c r="A11" s="7" t="s">
        <v>25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x14ac:dyDescent="0.2">
      <c r="A12" s="8" t="s">
        <v>18</v>
      </c>
      <c r="B12" s="16">
        <v>-9.52</v>
      </c>
      <c r="C12" s="16">
        <v>-34.9</v>
      </c>
      <c r="D12" s="16">
        <v>-27.13</v>
      </c>
      <c r="E12" s="16">
        <v>-31.83</v>
      </c>
      <c r="F12" s="16">
        <v>-63.31</v>
      </c>
      <c r="G12" s="16">
        <v>-53.87</v>
      </c>
      <c r="H12" s="17">
        <v>-26.08</v>
      </c>
      <c r="I12" s="16">
        <v>-19.170000000000002</v>
      </c>
      <c r="J12" s="16">
        <v>-46.84</v>
      </c>
    </row>
    <row r="13" spans="1:10" x14ac:dyDescent="0.2">
      <c r="A13" s="8" t="s">
        <v>19</v>
      </c>
      <c r="B13" s="16">
        <f>B7+B12</f>
        <v>107.55</v>
      </c>
      <c r="C13" s="16">
        <f t="shared" ref="C13:J13" si="2">C7+C12</f>
        <v>81.349999999999994</v>
      </c>
      <c r="D13" s="16">
        <f t="shared" si="2"/>
        <v>102.59</v>
      </c>
      <c r="E13" s="16">
        <f t="shared" si="2"/>
        <v>96.04</v>
      </c>
      <c r="F13" s="16">
        <f t="shared" si="2"/>
        <v>61.42</v>
      </c>
      <c r="G13" s="16">
        <f t="shared" si="2"/>
        <v>74.489999999999981</v>
      </c>
      <c r="H13" s="17">
        <f t="shared" si="2"/>
        <v>95.51</v>
      </c>
      <c r="I13" s="16">
        <f t="shared" si="2"/>
        <v>97.62617790634603</v>
      </c>
      <c r="J13" s="16">
        <f t="shared" si="2"/>
        <v>81.107464544138963</v>
      </c>
    </row>
    <row r="14" spans="1:10" x14ac:dyDescent="0.2">
      <c r="A14" s="8" t="s">
        <v>20</v>
      </c>
      <c r="B14" s="18">
        <f>B15-B9</f>
        <v>-8.9899439578704801</v>
      </c>
      <c r="C14" s="18">
        <f t="shared" ref="C14:J14" si="3">C15-C9</f>
        <v>-28.832499141745657</v>
      </c>
      <c r="D14" s="18">
        <f t="shared" si="3"/>
        <v>-19.644996251172955</v>
      </c>
      <c r="E14" s="18">
        <f t="shared" si="3"/>
        <v>-23.588275937504022</v>
      </c>
      <c r="F14" s="18">
        <f t="shared" si="3"/>
        <v>-50.620597529252592</v>
      </c>
      <c r="G14" s="18">
        <f t="shared" si="3"/>
        <v>-39.981159022683812</v>
      </c>
      <c r="H14" s="19">
        <f t="shared" si="3"/>
        <v>-21.120500142632125</v>
      </c>
      <c r="I14" s="18">
        <f t="shared" si="3"/>
        <v>-17.540598352650292</v>
      </c>
      <c r="J14" s="18">
        <f t="shared" si="3"/>
        <v>-33.584145028846777</v>
      </c>
    </row>
    <row r="15" spans="1:10" x14ac:dyDescent="0.2">
      <c r="A15" s="8" t="s">
        <v>21</v>
      </c>
      <c r="B15" s="14">
        <v>102.85</v>
      </c>
      <c r="C15" s="14">
        <v>81.14</v>
      </c>
      <c r="D15" s="14">
        <v>102.77743246624631</v>
      </c>
      <c r="E15" s="14">
        <v>96.367332138055488</v>
      </c>
      <c r="F15" s="14">
        <v>72.735851168704272</v>
      </c>
      <c r="G15" s="14">
        <v>87.74099287071239</v>
      </c>
      <c r="H15" s="14">
        <v>93.97</v>
      </c>
      <c r="I15" s="14">
        <v>93.64</v>
      </c>
      <c r="J15" s="14">
        <v>89.824107140156514</v>
      </c>
    </row>
    <row r="16" spans="1:10" ht="6.75" customHeight="1" x14ac:dyDescent="0.2">
      <c r="A16" s="5"/>
      <c r="B16" s="15"/>
      <c r="C16" s="15"/>
      <c r="D16" s="15"/>
      <c r="E16" s="15"/>
      <c r="F16" s="15"/>
      <c r="G16" s="15"/>
      <c r="H16" s="15"/>
      <c r="I16" s="15"/>
      <c r="J16" s="15"/>
    </row>
    <row r="17" spans="1:10" x14ac:dyDescent="0.2">
      <c r="A17" s="5" t="s">
        <v>7</v>
      </c>
      <c r="B17" s="16" t="s">
        <v>8</v>
      </c>
      <c r="C17" s="16" t="s">
        <v>9</v>
      </c>
      <c r="D17" s="16" t="s">
        <v>10</v>
      </c>
      <c r="E17" s="16" t="s">
        <v>10</v>
      </c>
      <c r="F17" s="16" t="s">
        <v>11</v>
      </c>
      <c r="G17" s="16" t="s">
        <v>11</v>
      </c>
      <c r="H17" s="15"/>
      <c r="I17" s="15"/>
      <c r="J17" s="15"/>
    </row>
    <row r="18" spans="1:10" ht="5.25" customHeight="1" x14ac:dyDescent="0.2">
      <c r="A18" s="5"/>
      <c r="B18" s="15"/>
      <c r="C18" s="15"/>
      <c r="D18" s="15"/>
      <c r="E18" s="15"/>
      <c r="F18" s="15"/>
      <c r="G18" s="15"/>
      <c r="H18" s="15"/>
      <c r="I18" s="15"/>
      <c r="J18" s="15"/>
    </row>
    <row r="19" spans="1:10" x14ac:dyDescent="0.2">
      <c r="A19" s="11" t="s">
        <v>14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x14ac:dyDescent="0.2">
      <c r="A20" s="8" t="s">
        <v>26</v>
      </c>
      <c r="B20" s="20">
        <v>130.5</v>
      </c>
      <c r="C20" s="20">
        <v>125.862763406016</v>
      </c>
      <c r="D20" s="20">
        <v>154.4</v>
      </c>
      <c r="E20" s="20">
        <v>154.4</v>
      </c>
      <c r="F20" s="20">
        <v>154.4</v>
      </c>
      <c r="G20" s="20">
        <v>109.12089285734764</v>
      </c>
      <c r="H20" s="16">
        <v>132.84748248173108</v>
      </c>
      <c r="I20" s="16">
        <f>(B20*B$43+C20*C$43)/(B$43+C$43)</f>
        <v>128.88187188096381</v>
      </c>
      <c r="J20" s="16">
        <f>(D20*D$43+E20*E$43+F20*F$43)/(D$43+E$43+F$43)</f>
        <v>154.4</v>
      </c>
    </row>
    <row r="21" spans="1:10" x14ac:dyDescent="0.2">
      <c r="A21" s="8" t="s">
        <v>28</v>
      </c>
      <c r="B21" s="20">
        <f>B20*(1.0175^12.5)</f>
        <v>162.10288171034722</v>
      </c>
      <c r="C21" s="20">
        <f t="shared" ref="C21:J21" si="4">C20*(1.0175^12.5)</f>
        <v>156.34265630760791</v>
      </c>
      <c r="D21" s="20">
        <f t="shared" si="4"/>
        <v>191.7906891653457</v>
      </c>
      <c r="E21" s="20">
        <f t="shared" si="4"/>
        <v>191.7906891653457</v>
      </c>
      <c r="F21" s="20">
        <f t="shared" si="4"/>
        <v>191.7906891653457</v>
      </c>
      <c r="G21" s="20">
        <f t="shared" si="4"/>
        <v>135.54644587725744</v>
      </c>
      <c r="H21" s="20">
        <f t="shared" si="4"/>
        <v>165.01884856899215</v>
      </c>
      <c r="I21" s="20">
        <f t="shared" si="4"/>
        <v>160.09289526534869</v>
      </c>
      <c r="J21" s="20">
        <f t="shared" si="4"/>
        <v>191.7906891653457</v>
      </c>
    </row>
    <row r="22" spans="1:10" x14ac:dyDescent="0.2">
      <c r="A22" s="8" t="s">
        <v>27</v>
      </c>
      <c r="B22" s="16">
        <v>129.4</v>
      </c>
      <c r="C22" s="16">
        <v>126.4</v>
      </c>
      <c r="D22" s="16">
        <v>143.9</v>
      </c>
      <c r="E22" s="16">
        <v>143.9</v>
      </c>
      <c r="F22" s="16">
        <v>160</v>
      </c>
      <c r="G22" s="16">
        <v>164.4</v>
      </c>
      <c r="H22" s="16">
        <f>(B22*$B43+C22*$C43+D22*$D43+E22*$E43+F22*$F43+G22*$G43)/H43</f>
        <v>136.55529638347957</v>
      </c>
      <c r="I22" s="16">
        <f>(B22*B$43+C22*C$43)/(B$43+C$43)</f>
        <v>128.35317302476946</v>
      </c>
      <c r="J22" s="16">
        <f>(D22*D$43+E22*E$43+F22*F$43)/(D$43+E$43+F$43)</f>
        <v>146.784486251809</v>
      </c>
    </row>
    <row r="23" spans="1:10" ht="6.75" customHeight="1" x14ac:dyDescent="0.2">
      <c r="A23" s="12"/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">
      <c r="A24" s="11" t="s">
        <v>13</v>
      </c>
      <c r="B24" s="15"/>
      <c r="C24" s="15"/>
      <c r="D24" s="15"/>
      <c r="E24" s="15"/>
      <c r="F24" s="15"/>
      <c r="G24" s="15"/>
      <c r="H24" s="15"/>
      <c r="I24" s="15"/>
      <c r="J24" s="15"/>
    </row>
    <row r="25" spans="1:10" x14ac:dyDescent="0.2">
      <c r="A25" s="8" t="s">
        <v>26</v>
      </c>
      <c r="B25" s="20">
        <v>110.55</v>
      </c>
      <c r="C25" s="20">
        <v>111.99</v>
      </c>
      <c r="D25" s="20">
        <v>135.59</v>
      </c>
      <c r="E25" s="20">
        <v>125.59</v>
      </c>
      <c r="F25" s="20">
        <v>138.47999999999999</v>
      </c>
      <c r="G25" s="20">
        <v>135.19</v>
      </c>
      <c r="H25" s="20">
        <v>119.76268029103359</v>
      </c>
      <c r="I25" s="20">
        <v>111.05247694811064</v>
      </c>
      <c r="J25" s="20">
        <v>132.0990911722142</v>
      </c>
    </row>
    <row r="26" spans="1:10" x14ac:dyDescent="0.2">
      <c r="A26" s="8" t="s">
        <v>28</v>
      </c>
      <c r="B26" s="20">
        <f>B25*(1.0175^12.5)</f>
        <v>137.32163657531711</v>
      </c>
      <c r="C26" s="20">
        <f t="shared" ref="C26" si="5">C25*(1.0175^12.5)</f>
        <v>139.11035802867266</v>
      </c>
      <c r="D26" s="20">
        <f t="shared" ref="D26" si="6">D25*(1.0175^12.5)</f>
        <v>168.42551518088874</v>
      </c>
      <c r="E26" s="20">
        <f t="shared" ref="E26" si="7">E25*(1.0175^12.5)</f>
        <v>156.00383842147517</v>
      </c>
      <c r="F26" s="20">
        <f t="shared" ref="F26" si="8">F25*(1.0175^12.5)</f>
        <v>172.01537976435924</v>
      </c>
      <c r="G26" s="20">
        <f t="shared" ref="G26" si="9">G25*(1.0175^12.5)</f>
        <v>167.9286481105122</v>
      </c>
      <c r="H26" s="20">
        <f t="shared" ref="H26" si="10">H25*(1.0175^12.5)</f>
        <v>148.76533024162109</v>
      </c>
      <c r="I26" s="20">
        <f t="shared" ref="I26" si="11">I25*(1.0175^12.5)</f>
        <v>137.94579719816582</v>
      </c>
      <c r="J26" s="20">
        <f t="shared" ref="J26" si="12">J25*(1.0175^12.5)</f>
        <v>164.08922107535489</v>
      </c>
    </row>
    <row r="27" spans="1:10" x14ac:dyDescent="0.2">
      <c r="A27" s="8" t="s">
        <v>27</v>
      </c>
      <c r="B27" s="20">
        <v>98.4</v>
      </c>
      <c r="C27" s="20">
        <v>98.4</v>
      </c>
      <c r="D27" s="20">
        <v>162</v>
      </c>
      <c r="E27" s="20">
        <v>162</v>
      </c>
      <c r="F27" s="20">
        <v>169.9</v>
      </c>
      <c r="G27" s="20">
        <v>190.5</v>
      </c>
      <c r="H27" s="20">
        <v>125.98229188957843</v>
      </c>
      <c r="I27" s="20">
        <v>98.399999999999991</v>
      </c>
      <c r="J27" s="20">
        <v>163.41536903039076</v>
      </c>
    </row>
    <row r="28" spans="1:10" ht="6" customHeight="1" x14ac:dyDescent="0.2">
      <c r="A28" s="12"/>
      <c r="B28" s="15"/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11" t="s">
        <v>15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8" t="s">
        <v>26</v>
      </c>
      <c r="B30" s="20">
        <v>117.94</v>
      </c>
      <c r="C30" s="20">
        <v>119.08</v>
      </c>
      <c r="D30" s="20"/>
      <c r="E30" s="20"/>
      <c r="F30" s="20"/>
      <c r="G30" s="20"/>
      <c r="H30" s="20">
        <v>118</v>
      </c>
      <c r="I30" s="20">
        <v>118</v>
      </c>
      <c r="J30" s="15"/>
    </row>
    <row r="31" spans="1:10" x14ac:dyDescent="0.2">
      <c r="A31" s="8" t="s">
        <v>28</v>
      </c>
      <c r="B31" s="20">
        <f>B30*(1.0175^12.5)</f>
        <v>146.50125570052376</v>
      </c>
      <c r="C31" s="20">
        <f t="shared" ref="C31" si="13">C30*(1.0175^12.5)</f>
        <v>147.9173268510969</v>
      </c>
      <c r="D31" s="20">
        <f t="shared" ref="D31" si="14">D30*(1.0175^12.5)</f>
        <v>0</v>
      </c>
      <c r="E31" s="20">
        <f t="shared" ref="E31" si="15">E30*(1.0175^12.5)</f>
        <v>0</v>
      </c>
      <c r="F31" s="20">
        <f t="shared" ref="F31" si="16">F30*(1.0175^12.5)</f>
        <v>0</v>
      </c>
      <c r="G31" s="20">
        <f t="shared" ref="G31" si="17">G30*(1.0175^12.5)</f>
        <v>0</v>
      </c>
      <c r="H31" s="20">
        <f t="shared" ref="H31" si="18">H30*(1.0175^12.5)</f>
        <v>146.57578576108025</v>
      </c>
      <c r="I31" s="20">
        <f t="shared" ref="I31" si="19">I30*(1.0175^12.5)</f>
        <v>146.57578576108025</v>
      </c>
      <c r="J31" s="20">
        <f t="shared" ref="J31" si="20">J30*(1.0175^12.5)</f>
        <v>0</v>
      </c>
    </row>
    <row r="32" spans="1:10" ht="7.5" customHeight="1" x14ac:dyDescent="0.2">
      <c r="A32" s="12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">
      <c r="A33" s="11" t="s">
        <v>16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x14ac:dyDescent="0.2">
      <c r="A34" s="8" t="s">
        <v>26</v>
      </c>
      <c r="B34" s="20">
        <v>121.46981733646868</v>
      </c>
      <c r="C34" s="20">
        <v>117.67081454414664</v>
      </c>
      <c r="D34" s="20">
        <v>138.04174304274369</v>
      </c>
      <c r="E34" s="20">
        <v>122.88618587320948</v>
      </c>
      <c r="F34" s="20">
        <v>140.17875518186293</v>
      </c>
      <c r="G34" s="20">
        <v>131.61963172311886</v>
      </c>
      <c r="H34" s="20">
        <v>121.92</v>
      </c>
      <c r="I34" s="20">
        <v>120.14418446914242</v>
      </c>
      <c r="J34" s="20">
        <v>132.34922895716045</v>
      </c>
    </row>
    <row r="35" spans="1:10" x14ac:dyDescent="0.2">
      <c r="A35" s="8" t="s">
        <v>28</v>
      </c>
      <c r="B35" s="20">
        <f>B34*(1.0175^12.5)</f>
        <v>150.88588069786258</v>
      </c>
      <c r="C35" s="20">
        <f t="shared" ref="C35" si="21">C34*(1.0175^12.5)</f>
        <v>146.16688222842919</v>
      </c>
      <c r="D35" s="20">
        <f t="shared" ref="D35" si="22">D34*(1.0175^12.5)</f>
        <v>171.47099113829907</v>
      </c>
      <c r="E35" s="20">
        <f t="shared" ref="E35" si="23">E34*(1.0175^12.5)</f>
        <v>152.64524791142236</v>
      </c>
      <c r="F35" s="20">
        <f t="shared" ref="F35" si="24">F34*(1.0175^12.5)</f>
        <v>174.12551854060726</v>
      </c>
      <c r="G35" s="20">
        <f t="shared" ref="G35" si="25">G34*(1.0175^12.5)</f>
        <v>163.49365204576398</v>
      </c>
      <c r="H35" s="20">
        <f t="shared" ref="H35" si="26">H34*(1.0175^12.5)</f>
        <v>151.44508305077036</v>
      </c>
      <c r="I35" s="20">
        <f t="shared" ref="I35" si="27">I34*(1.0175^12.5)</f>
        <v>149.23922239990443</v>
      </c>
      <c r="J35" s="20">
        <f t="shared" ref="J35" si="28">J34*(1.0175^12.5)</f>
        <v>164.39993414634668</v>
      </c>
    </row>
    <row r="36" spans="1:10" ht="6.75" customHeight="1" x14ac:dyDescent="0.2">
      <c r="A36" s="12"/>
      <c r="B36" s="15"/>
      <c r="C36" s="15"/>
      <c r="D36" s="15"/>
      <c r="E36" s="15"/>
      <c r="F36" s="15"/>
      <c r="G36" s="15"/>
      <c r="H36" s="15"/>
      <c r="I36" s="15"/>
      <c r="J36" s="15"/>
    </row>
    <row r="37" spans="1:10" x14ac:dyDescent="0.2">
      <c r="A37" s="11" t="s">
        <v>17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22" t="s">
        <v>32</v>
      </c>
      <c r="B38" s="20">
        <v>167.07270018696755</v>
      </c>
      <c r="C38" s="20">
        <v>177.43826544717425</v>
      </c>
      <c r="D38" s="20">
        <v>202.52520358714156</v>
      </c>
      <c r="E38" s="20">
        <v>198.37687540569644</v>
      </c>
      <c r="F38" s="20">
        <v>322.02055410197107</v>
      </c>
      <c r="G38" s="20">
        <v>323.75565680825764</v>
      </c>
      <c r="H38" s="20">
        <v>189.49623965535918</v>
      </c>
      <c r="I38" s="20"/>
      <c r="J38" s="20"/>
    </row>
    <row r="39" spans="1:10" ht="15" customHeight="1" x14ac:dyDescent="0.2">
      <c r="A39" s="22" t="s">
        <v>31</v>
      </c>
      <c r="B39" s="20">
        <v>179.71369828455437</v>
      </c>
      <c r="C39" s="20">
        <v>216.2357663169056</v>
      </c>
      <c r="D39" s="20">
        <v>234.61569509649078</v>
      </c>
      <c r="E39" s="20">
        <v>236.81459077379648</v>
      </c>
      <c r="F39" s="20">
        <v>364.4718341300524</v>
      </c>
      <c r="G39" s="20">
        <v>390.17407059342247</v>
      </c>
      <c r="H39" s="20">
        <v>216.50508693851984</v>
      </c>
      <c r="I39" s="20"/>
      <c r="J39" s="20"/>
    </row>
    <row r="40" spans="1:10" x14ac:dyDescent="0.2">
      <c r="A40" s="8" t="s">
        <v>30</v>
      </c>
      <c r="B40" s="20">
        <v>196.7155253535278</v>
      </c>
      <c r="C40" s="20">
        <v>204.19344801516144</v>
      </c>
      <c r="D40" s="20">
        <v>224.85099901145892</v>
      </c>
      <c r="E40" s="20">
        <v>221.54851664036232</v>
      </c>
      <c r="F40" s="20">
        <v>364.45631963810916</v>
      </c>
      <c r="G40" s="20">
        <v>365.91542613312902</v>
      </c>
      <c r="H40" s="20">
        <v>225.16254023046545</v>
      </c>
      <c r="I40" s="16"/>
      <c r="J40" s="16"/>
    </row>
    <row r="41" spans="1:10" x14ac:dyDescent="0.2">
      <c r="A41" s="8" t="s">
        <v>30</v>
      </c>
      <c r="B41" s="20">
        <v>217.7611547334941</v>
      </c>
      <c r="C41" s="20">
        <v>257.33841362574088</v>
      </c>
      <c r="D41" s="20">
        <v>251.63362388119543</v>
      </c>
      <c r="E41" s="20">
        <v>252.64556446103231</v>
      </c>
      <c r="F41" s="20">
        <v>405.91433739165376</v>
      </c>
      <c r="G41" s="20">
        <v>434.81813636911357</v>
      </c>
      <c r="H41" s="20">
        <v>260.02646880529392</v>
      </c>
      <c r="I41" s="16"/>
      <c r="J41" s="16"/>
    </row>
    <row r="42" spans="1:10" ht="9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 t="s">
        <v>29</v>
      </c>
      <c r="B43" s="21">
        <v>36.01</v>
      </c>
      <c r="C43" s="21">
        <v>19.3</v>
      </c>
      <c r="D43" s="21">
        <v>14.51</v>
      </c>
      <c r="E43" s="21">
        <v>13.85</v>
      </c>
      <c r="F43" s="21">
        <v>6.19</v>
      </c>
      <c r="G43" s="21">
        <v>3.6</v>
      </c>
      <c r="H43" s="4">
        <f>SUM(B43:G43)</f>
        <v>93.46</v>
      </c>
      <c r="I43" s="4"/>
      <c r="J43" s="4"/>
    </row>
    <row r="44" spans="1:10" x14ac:dyDescent="0.2">
      <c r="A44" s="1"/>
    </row>
    <row r="45" spans="1:10" x14ac:dyDescent="0.2">
      <c r="A45" s="1"/>
    </row>
    <row r="46" spans="1:10" x14ac:dyDescent="0.2">
      <c r="A46" s="1"/>
    </row>
    <row r="47" spans="1:10" x14ac:dyDescent="0.2">
      <c r="A47" s="1"/>
    </row>
    <row r="48" spans="1:10" x14ac:dyDescent="0.2">
      <c r="A48" s="1"/>
    </row>
    <row r="49" spans="1:1" x14ac:dyDescent="0.2">
      <c r="A49" s="1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3"/>
    </row>
    <row r="59" spans="1:1" x14ac:dyDescent="0.2">
      <c r="A59" s="3"/>
    </row>
    <row r="60" spans="1:1" x14ac:dyDescent="0.2">
      <c r="A60" s="3"/>
    </row>
    <row r="61" spans="1:1" x14ac:dyDescent="0.2">
      <c r="A61" s="3"/>
    </row>
    <row r="62" spans="1:1" x14ac:dyDescent="0.2">
      <c r="A62" s="3"/>
    </row>
    <row r="63" spans="1:1" x14ac:dyDescent="0.2">
      <c r="A63" s="3"/>
    </row>
    <row r="64" spans="1:1" x14ac:dyDescent="0.2">
      <c r="A64" s="3"/>
    </row>
    <row r="65" spans="1:1" x14ac:dyDescent="0.2">
      <c r="A65" s="3"/>
    </row>
    <row r="66" spans="1:1" x14ac:dyDescent="0.2">
      <c r="A66" s="3"/>
    </row>
    <row r="67" spans="1:1" x14ac:dyDescent="0.2">
      <c r="A67" s="3"/>
    </row>
    <row r="68" spans="1:1" x14ac:dyDescent="0.2">
      <c r="A68" s="3"/>
    </row>
    <row r="69" spans="1:1" x14ac:dyDescent="0.2">
      <c r="A69" s="3"/>
    </row>
    <row r="70" spans="1:1" x14ac:dyDescent="0.2">
      <c r="A70" s="3"/>
    </row>
    <row r="71" spans="1:1" x14ac:dyDescent="0.2">
      <c r="A71" s="3"/>
    </row>
    <row r="72" spans="1:1" x14ac:dyDescent="0.2">
      <c r="A72" s="3"/>
    </row>
    <row r="73" spans="1:1" x14ac:dyDescent="0.2">
      <c r="A73" s="3"/>
    </row>
    <row r="74" spans="1:1" x14ac:dyDescent="0.2">
      <c r="A74" s="3"/>
    </row>
    <row r="75" spans="1:1" x14ac:dyDescent="0.2">
      <c r="A75" s="3"/>
    </row>
    <row r="76" spans="1:1" x14ac:dyDescent="0.2">
      <c r="A76" s="3"/>
    </row>
    <row r="77" spans="1:1" x14ac:dyDescent="0.2">
      <c r="A77" s="3"/>
    </row>
    <row r="78" spans="1:1" x14ac:dyDescent="0.2">
      <c r="A78" s="3"/>
    </row>
    <row r="79" spans="1:1" x14ac:dyDescent="0.2">
      <c r="A79" s="3"/>
    </row>
    <row r="80" spans="1:1" x14ac:dyDescent="0.2">
      <c r="A80" s="3"/>
    </row>
    <row r="81" spans="1:1" x14ac:dyDescent="0.2">
      <c r="A81" s="3"/>
    </row>
    <row r="82" spans="1:1" x14ac:dyDescent="0.2">
      <c r="A82" s="3"/>
    </row>
    <row r="83" spans="1:1" x14ac:dyDescent="0.2">
      <c r="A83" s="3"/>
    </row>
    <row r="84" spans="1:1" x14ac:dyDescent="0.2">
      <c r="A84" s="3"/>
    </row>
    <row r="85" spans="1:1" x14ac:dyDescent="0.2">
      <c r="A85" s="3"/>
    </row>
    <row r="86" spans="1:1" x14ac:dyDescent="0.2">
      <c r="A86" s="3"/>
    </row>
    <row r="87" spans="1:1" x14ac:dyDescent="0.2">
      <c r="A87" s="3"/>
    </row>
    <row r="88" spans="1:1" x14ac:dyDescent="0.2">
      <c r="A88" s="3"/>
    </row>
    <row r="89" spans="1:1" x14ac:dyDescent="0.2">
      <c r="A89" s="3"/>
    </row>
    <row r="90" spans="1:1" x14ac:dyDescent="0.2">
      <c r="A90" s="3"/>
    </row>
    <row r="91" spans="1:1" x14ac:dyDescent="0.2">
      <c r="A91" s="3"/>
    </row>
    <row r="92" spans="1:1" x14ac:dyDescent="0.2">
      <c r="A92" s="3"/>
    </row>
    <row r="93" spans="1:1" x14ac:dyDescent="0.2">
      <c r="A93" s="3"/>
    </row>
    <row r="94" spans="1:1" x14ac:dyDescent="0.2">
      <c r="A94" s="3"/>
    </row>
    <row r="95" spans="1:1" x14ac:dyDescent="0.2">
      <c r="A95" s="3"/>
    </row>
    <row r="96" spans="1:1" x14ac:dyDescent="0.2">
      <c r="A96" s="3"/>
    </row>
    <row r="97" spans="1:1" x14ac:dyDescent="0.2">
      <c r="A97" s="3"/>
    </row>
    <row r="98" spans="1:1" x14ac:dyDescent="0.2">
      <c r="A98" s="3"/>
    </row>
    <row r="99" spans="1:1" x14ac:dyDescent="0.2">
      <c r="A99" s="3"/>
    </row>
    <row r="100" spans="1:1" x14ac:dyDescent="0.2">
      <c r="A100" s="3"/>
    </row>
    <row r="101" spans="1:1" x14ac:dyDescent="0.2">
      <c r="A101" s="3"/>
    </row>
    <row r="102" spans="1:1" x14ac:dyDescent="0.2">
      <c r="A102" s="3"/>
    </row>
    <row r="103" spans="1:1" x14ac:dyDescent="0.2">
      <c r="A103" s="3"/>
    </row>
    <row r="104" spans="1:1" x14ac:dyDescent="0.2">
      <c r="A104" s="3"/>
    </row>
    <row r="105" spans="1:1" x14ac:dyDescent="0.2">
      <c r="A105" s="3"/>
    </row>
    <row r="106" spans="1:1" x14ac:dyDescent="0.2">
      <c r="A106" s="3"/>
    </row>
    <row r="107" spans="1:1" x14ac:dyDescent="0.2">
      <c r="A107" s="3"/>
    </row>
    <row r="108" spans="1:1" x14ac:dyDescent="0.2">
      <c r="A108" s="3"/>
    </row>
    <row r="109" spans="1:1" x14ac:dyDescent="0.2">
      <c r="A109" s="3"/>
    </row>
    <row r="110" spans="1:1" x14ac:dyDescent="0.2">
      <c r="A110" s="3"/>
    </row>
    <row r="111" spans="1:1" x14ac:dyDescent="0.2">
      <c r="A111" s="3"/>
    </row>
    <row r="112" spans="1:1" x14ac:dyDescent="0.2">
      <c r="A112" s="3"/>
    </row>
    <row r="113" spans="1:1" x14ac:dyDescent="0.2">
      <c r="A113" s="3"/>
    </row>
  </sheetData>
  <mergeCells count="9">
    <mergeCell ref="G1:G2"/>
    <mergeCell ref="H1:H2"/>
    <mergeCell ref="I1:I2"/>
    <mergeCell ref="J1:J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53cbc3-507a-49b3-991f-a2f23f26082f">
      <Terms xmlns="http://schemas.microsoft.com/office/infopath/2007/PartnerControls"/>
    </lcf76f155ced4ddcb4097134ff3c332f>
    <TaxCatchAll xmlns="1f218e2f-722f-42ad-a80e-79a2687c6e1d" xsi:nil="true"/>
    <Comments xmlns="ed53cbc3-507a-49b3-991f-a2f23f2608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8A4F0ED6AAC4DBF528CA16A446EBD" ma:contentTypeVersion="15" ma:contentTypeDescription="Create a new document." ma:contentTypeScope="" ma:versionID="edcaa21940d02c2cb1870a90b415147b">
  <xsd:schema xmlns:xsd="http://www.w3.org/2001/XMLSchema" xmlns:xs="http://www.w3.org/2001/XMLSchema" xmlns:p="http://schemas.microsoft.com/office/2006/metadata/properties" xmlns:ns2="ed53cbc3-507a-49b3-991f-a2f23f26082f" xmlns:ns3="1f218e2f-722f-42ad-a80e-79a2687c6e1d" targetNamespace="http://schemas.microsoft.com/office/2006/metadata/properties" ma:root="true" ma:fieldsID="48b395418cc9284d48a3535cfec256c1" ns2:_="" ns3:_="">
    <xsd:import namespace="ed53cbc3-507a-49b3-991f-a2f23f26082f"/>
    <xsd:import namespace="1f218e2f-722f-42ad-a80e-79a2687c6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Comme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3cbc3-507a-49b3-991f-a2f23f260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f62c27-727a-47a1-8d9f-b2cb979f3c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s" ma:index="19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8e2f-722f-42ad-a80e-79a2687c6e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afdcde-07d5-47bf-9704-a12b522e7d84}" ma:internalName="TaxCatchAll" ma:showField="CatchAllData" ma:web="1f218e2f-722f-42ad-a80e-79a2687c6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4E8771-7B11-46AF-87EE-383E5792EE76}">
  <ds:schemaRefs>
    <ds:schemaRef ds:uri="http://schemas.microsoft.com/office/2006/metadata/properties"/>
    <ds:schemaRef ds:uri="http://schemas.microsoft.com/office/infopath/2007/PartnerControls"/>
    <ds:schemaRef ds:uri="ed53cbc3-507a-49b3-991f-a2f23f26082f"/>
    <ds:schemaRef ds:uri="1f218e2f-722f-42ad-a80e-79a2687c6e1d"/>
  </ds:schemaRefs>
</ds:datastoreItem>
</file>

<file path=customXml/itemProps2.xml><?xml version="1.0" encoding="utf-8"?>
<ds:datastoreItem xmlns:ds="http://schemas.openxmlformats.org/officeDocument/2006/customXml" ds:itemID="{77007AEA-70E3-49C2-91F1-7F70598299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8E4642-992D-4AEE-B3DA-9DD49AF9A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53cbc3-507a-49b3-991f-a2f23f26082f"/>
    <ds:schemaRef ds:uri="1f218e2f-722f-42ad-a80e-79a2687c6e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Bercuvitz</dc:creator>
  <cp:lastModifiedBy>Maryna</cp:lastModifiedBy>
  <dcterms:created xsi:type="dcterms:W3CDTF">2025-10-17T17:05:58Z</dcterms:created>
  <dcterms:modified xsi:type="dcterms:W3CDTF">2026-01-22T21:25:03Z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0x0101001FA8A4F0ED6AAC4DBF528CA16A446EBD</vt:lpwstr>
  </property>
</Properties>
</file>